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early retirement" sheetId="1" r:id="rId4"/>
  </sheets>
</workbook>
</file>

<file path=xl/sharedStrings.xml><?xml version="1.0" encoding="utf-8"?>
<sst xmlns="http://schemas.openxmlformats.org/spreadsheetml/2006/main" uniqueCount="34">
  <si>
    <t>INVESTMENTS</t>
  </si>
  <si>
    <t>INVESTMENTS (growth over time)</t>
  </si>
  <si>
    <t>Brokerage</t>
  </si>
  <si>
    <t>return rate:</t>
  </si>
  <si>
    <t>Bill 401K</t>
  </si>
  <si>
    <t>Kristy 401K</t>
  </si>
  <si>
    <t>Retirement Accounts</t>
  </si>
  <si>
    <t>ROTH IRA: B</t>
  </si>
  <si>
    <t>yearly add'l investment:</t>
  </si>
  <si>
    <t>Liquid</t>
  </si>
  <si>
    <t>ROTH IRA: E</t>
  </si>
  <si>
    <t>Bills IRA</t>
  </si>
  <si>
    <t>Kristys IRA</t>
  </si>
  <si>
    <t>Kristy's SIMPLE</t>
  </si>
  <si>
    <t>Vanguard</t>
  </si>
  <si>
    <t>Money Market</t>
  </si>
  <si>
    <t>Equity in House</t>
  </si>
  <si>
    <t>Bank</t>
  </si>
  <si>
    <t>Advisory</t>
  </si>
  <si>
    <t>withdrawal rate:</t>
  </si>
  <si>
    <t>retire now (yearly):</t>
  </si>
  <si>
    <t>retire now (monthly):</t>
  </si>
  <si>
    <t>age now:</t>
  </si>
  <si>
    <t>age when hit E.R.:</t>
  </si>
  <si>
    <t>EXPENSES (currently)</t>
  </si>
  <si>
    <t>yearly:</t>
  </si>
  <si>
    <t>monthly:</t>
  </si>
  <si>
    <t>needed to retire early:</t>
  </si>
  <si>
    <t>withdrawal rate</t>
  </si>
  <si>
    <t>retire at 58 (yearly)</t>
  </si>
  <si>
    <t>retire at 58 (monthly)</t>
  </si>
  <si>
    <t xml:space="preserve">withdrawal rate </t>
  </si>
  <si>
    <t>retire at 62 (yearly)</t>
  </si>
  <si>
    <t>retire at 62 (monthly)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</si>
</sst>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#,##0.00"/>
    <numFmt numFmtId="60" formatCode="&quot;$&quot;#,##0.00&quot; &quot;;(&quot;$&quot;#,##0.00)"/>
  </numFmts>
  <fonts count="4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</borders>
  <cellStyleXfs count="1">
    <xf numFmtId="0" fontId="0" applyNumberFormat="0" applyFont="1" applyFill="0" applyBorder="0" applyAlignment="1" applyProtection="0">
      <alignment vertical="bottom" wrapText="1"/>
    </xf>
  </cellStyleXfs>
  <cellXfs count="36">
    <xf numFmtId="0" fontId="0" applyNumberFormat="0" applyFont="1" applyFill="0" applyBorder="0" applyAlignment="1" applyProtection="0">
      <alignment vertical="bottom" wrapText="1"/>
    </xf>
    <xf numFmtId="0" fontId="0" applyNumberFormat="1" applyFont="1" applyFill="0" applyBorder="0" applyAlignment="1" applyProtection="0">
      <alignment vertical="bottom" wrapText="1"/>
    </xf>
    <xf numFmtId="49" fontId="3" fillId="2" borderId="1" applyNumberFormat="1" applyFont="1" applyFill="1" applyBorder="1" applyAlignment="1" applyProtection="0">
      <alignment horizontal="left" vertical="bottom" wrapText="1"/>
    </xf>
    <xf numFmtId="0" fontId="3" fillId="2" borderId="2" applyNumberFormat="0" applyFont="1" applyFill="1" applyBorder="1" applyAlignment="1" applyProtection="0">
      <alignment horizontal="left" vertical="bottom" wrapText="1"/>
    </xf>
    <xf numFmtId="0" fontId="0" borderId="3" applyNumberFormat="0" applyFont="1" applyFill="0" applyBorder="1" applyAlignment="1" applyProtection="0">
      <alignment vertical="bottom" wrapText="1"/>
    </xf>
    <xf numFmtId="49" fontId="3" fillId="2" borderId="2" applyNumberFormat="1" applyFont="1" applyFill="1" applyBorder="1" applyAlignment="1" applyProtection="0">
      <alignment horizontal="left" vertical="bottom" wrapText="1"/>
    </xf>
    <xf numFmtId="0" fontId="0" borderId="4" applyNumberFormat="0" applyFont="1" applyFill="0" applyBorder="1" applyAlignment="1" applyProtection="0">
      <alignment vertical="bottom" wrapText="1"/>
    </xf>
    <xf numFmtId="0" fontId="0" borderId="5" applyNumberFormat="0" applyFont="1" applyFill="0" applyBorder="1" applyAlignment="1" applyProtection="0">
      <alignment vertical="bottom" wrapText="1"/>
    </xf>
    <xf numFmtId="49" fontId="0" borderId="6" applyNumberFormat="1" applyFont="1" applyFill="0" applyBorder="1" applyAlignment="1" applyProtection="0">
      <alignment vertical="bottom" wrapText="1"/>
    </xf>
    <xf numFmtId="59" fontId="0" fillId="3" borderId="6" applyNumberFormat="1" applyFont="1" applyFill="1" applyBorder="1" applyAlignment="1" applyProtection="0">
      <alignment vertical="bottom" wrapText="1"/>
    </xf>
    <xf numFmtId="49" fontId="0" borderId="6" applyNumberFormat="1" applyFont="1" applyFill="0" applyBorder="1" applyAlignment="1" applyProtection="0">
      <alignment horizontal="right" vertical="bottom" wrapText="1"/>
    </xf>
    <xf numFmtId="10" fontId="0" borderId="6" applyNumberFormat="1" applyFont="1" applyFill="0" applyBorder="1" applyAlignment="1" applyProtection="0">
      <alignment vertical="bottom" wrapText="1"/>
    </xf>
    <xf numFmtId="49" fontId="0" borderId="5" applyNumberFormat="1" applyFont="1" applyFill="0" applyBorder="1" applyAlignment="1" applyProtection="0">
      <alignment vertical="bottom" wrapText="1"/>
    </xf>
    <xf numFmtId="59" fontId="0" fillId="3" borderId="5" applyNumberFormat="1" applyFont="1" applyFill="1" applyBorder="1" applyAlignment="1" applyProtection="0">
      <alignment vertical="bottom" wrapText="1"/>
    </xf>
    <xf numFmtId="0" fontId="0" borderId="5" applyNumberFormat="0" applyFont="1" applyFill="0" applyBorder="1" applyAlignment="1" applyProtection="0">
      <alignment horizontal="right" vertical="bottom" wrapText="1"/>
    </xf>
    <xf numFmtId="10" fontId="0" borderId="5" applyNumberFormat="1" applyFont="1" applyFill="0" applyBorder="1" applyAlignment="1" applyProtection="0">
      <alignment vertical="bottom" wrapText="1"/>
    </xf>
    <xf numFmtId="59" fontId="0" borderId="5" applyNumberFormat="1" applyFont="1" applyFill="0" applyBorder="1" applyAlignment="1" applyProtection="0">
      <alignment vertical="bottom" wrapText="1"/>
    </xf>
    <xf numFmtId="49" fontId="0" fillId="3" borderId="5" applyNumberFormat="1" applyFont="1" applyFill="1" applyBorder="1" applyAlignment="1" applyProtection="0">
      <alignment horizontal="right" vertical="bottom"/>
    </xf>
    <xf numFmtId="0" fontId="0" fillId="3" borderId="5" applyNumberFormat="0" applyFont="1" applyFill="1" applyBorder="1" applyAlignment="1" applyProtection="0">
      <alignment horizontal="right" vertical="bottom"/>
    </xf>
    <xf numFmtId="49" fontId="0" borderId="7" applyNumberFormat="1" applyFont="1" applyFill="0" applyBorder="1" applyAlignment="1" applyProtection="0">
      <alignment vertical="bottom" wrapText="1"/>
    </xf>
    <xf numFmtId="60" fontId="0" fillId="3" borderId="7" applyNumberFormat="1" applyFont="1" applyFill="1" applyBorder="1" applyAlignment="1" applyProtection="0">
      <alignment vertical="bottom" wrapText="1"/>
    </xf>
    <xf numFmtId="0" fontId="0" borderId="8" applyNumberFormat="0" applyFont="1" applyFill="0" applyBorder="1" applyAlignment="1" applyProtection="0">
      <alignment vertical="bottom" wrapText="1"/>
    </xf>
    <xf numFmtId="59" fontId="0" fillId="4" borderId="9" applyNumberFormat="1" applyFont="1" applyFill="1" applyBorder="1" applyAlignment="1" applyProtection="0">
      <alignment vertical="bottom" wrapText="1"/>
    </xf>
    <xf numFmtId="0" fontId="0" borderId="5" applyNumberFormat="1" applyFont="1" applyFill="0" applyBorder="1" applyAlignment="1" applyProtection="0">
      <alignment horizontal="center" vertical="bottom" wrapText="1"/>
    </xf>
    <xf numFmtId="0" fontId="0" fillId="3" borderId="6" applyNumberFormat="0" applyFont="1" applyFill="1" applyBorder="1" applyAlignment="1" applyProtection="0">
      <alignment vertical="bottom" wrapText="1"/>
    </xf>
    <xf numFmtId="0" fontId="0" fillId="3" borderId="5" applyNumberFormat="0" applyFont="1" applyFill="1" applyBorder="1" applyAlignment="1" applyProtection="0">
      <alignment vertical="bottom" wrapText="1"/>
    </xf>
    <xf numFmtId="49" fontId="0" borderId="5" applyNumberFormat="1" applyFont="1" applyFill="0" applyBorder="1" applyAlignment="1" applyProtection="0">
      <alignment horizontal="right" vertical="bottom" wrapText="1"/>
    </xf>
    <xf numFmtId="10" fontId="0" fillId="3" borderId="5" applyNumberFormat="1" applyFont="1" applyFill="1" applyBorder="1" applyAlignment="1" applyProtection="0">
      <alignment vertical="bottom" wrapText="1"/>
    </xf>
    <xf numFmtId="0" fontId="0" fillId="3" borderId="5" applyNumberFormat="1" applyFont="1" applyFill="1" applyBorder="1" applyAlignment="1" applyProtection="0">
      <alignment vertical="bottom" wrapText="1"/>
    </xf>
    <xf numFmtId="0" fontId="0" borderId="10" applyNumberFormat="0" applyFont="1" applyFill="0" applyBorder="1" applyAlignment="1" applyProtection="0">
      <alignment horizontal="right" vertical="bottom" wrapText="1"/>
    </xf>
    <xf numFmtId="0" fontId="0" fillId="3" borderId="10" applyNumberFormat="0" applyFont="1" applyFill="1" applyBorder="1" applyAlignment="1" applyProtection="0">
      <alignment vertical="bottom" wrapText="1"/>
    </xf>
    <xf numFmtId="49" fontId="3" fillId="2" borderId="11" applyNumberFormat="1" applyFont="1" applyFill="1" applyBorder="1" applyAlignment="1" applyProtection="0">
      <alignment horizontal="left" vertical="bottom"/>
    </xf>
    <xf numFmtId="0" fontId="3" fillId="2" borderId="12" applyNumberFormat="0" applyFont="1" applyFill="1" applyBorder="1" applyAlignment="1" applyProtection="0">
      <alignment horizontal="left" vertical="bottom"/>
    </xf>
    <xf numFmtId="59" fontId="0" fillId="3" borderId="5" applyNumberFormat="1" applyFont="1" applyFill="1" applyBorder="1" applyAlignment="1" applyProtection="0">
      <alignment vertical="bottom"/>
    </xf>
    <xf numFmtId="0" fontId="0" fillId="3" borderId="5" applyNumberFormat="1" applyFont="1" applyFill="1" applyBorder="1" applyAlignment="1" applyProtection="0">
      <alignment horizontal="center" vertical="bottom" wrapText="1"/>
    </xf>
    <xf numFmtId="0" fontId="0" fillId="3" borderId="5" applyNumberFormat="0" applyFont="1" applyFill="1" applyBorder="1" applyAlignment="1" applyProtection="0">
      <alignment horizontal="right" vertical="bottom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88194"/>
      <rgbColor rgb="ffaaaaaa"/>
      <rgbColor rgb="ffffffff"/>
      <rgbColor rgb="ffff0000"/>
      <rgbColor rgb="ffffff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J58"/>
  <sheetViews>
    <sheetView workbookViewId="0" showGridLines="0" defaultGridColor="1"/>
  </sheetViews>
  <sheetFormatPr defaultColWidth="8.83333" defaultRowHeight="12.75" customHeight="1" outlineLevelRow="0" outlineLevelCol="0"/>
  <cols>
    <col min="1" max="1" width="20.5" style="1" customWidth="1"/>
    <col min="2" max="2" width="15" style="1" customWidth="1"/>
    <col min="3" max="3" width="15.3516" style="1" customWidth="1"/>
    <col min="4" max="4" width="20.5" style="1" customWidth="1"/>
    <col min="5" max="5" width="18.5" style="1" customWidth="1"/>
    <col min="6" max="6" width="12" style="1" customWidth="1"/>
    <col min="7" max="8" width="8.85156" style="1" customWidth="1"/>
    <col min="9" max="9" width="22" style="1" customWidth="1"/>
    <col min="10" max="10" width="12.6719" style="1" customWidth="1"/>
    <col min="11" max="16384" width="8.85156" style="1" customWidth="1"/>
  </cols>
  <sheetData>
    <row r="1" ht="12.75" customHeight="1">
      <c r="A1" t="s" s="2">
        <v>0</v>
      </c>
      <c r="B1" s="3"/>
      <c r="C1" s="4"/>
      <c r="D1" t="s" s="5">
        <v>1</v>
      </c>
      <c r="E1" s="3"/>
      <c r="F1" s="6"/>
      <c r="G1" s="7"/>
      <c r="H1" s="7"/>
      <c r="I1" s="7"/>
      <c r="J1" s="7"/>
    </row>
    <row r="2" ht="13.65" customHeight="1">
      <c r="A2" t="s" s="8">
        <v>2</v>
      </c>
      <c r="B2" s="9">
        <v>189000</v>
      </c>
      <c r="C2" s="7"/>
      <c r="D2" t="s" s="10">
        <v>3</v>
      </c>
      <c r="E2" s="11">
        <v>0.08</v>
      </c>
      <c r="F2" s="7"/>
      <c r="G2" s="7"/>
      <c r="H2" s="7"/>
      <c r="I2" s="7"/>
      <c r="J2" s="7"/>
    </row>
    <row r="3" ht="13.65" customHeight="1">
      <c r="A3" t="s" s="12">
        <v>4</v>
      </c>
      <c r="B3" s="13">
        <v>393000</v>
      </c>
      <c r="C3" s="7"/>
      <c r="D3" s="14"/>
      <c r="E3" s="15"/>
      <c r="F3" s="7"/>
      <c r="G3" s="7"/>
      <c r="H3" s="7"/>
      <c r="I3" s="7"/>
      <c r="J3" s="7"/>
    </row>
    <row r="4" ht="14.25" customHeight="1">
      <c r="A4" t="s" s="12">
        <v>5</v>
      </c>
      <c r="B4" s="13">
        <v>0</v>
      </c>
      <c r="C4" s="7"/>
      <c r="D4" s="14"/>
      <c r="E4" s="15"/>
      <c r="F4" s="7"/>
      <c r="G4" s="7"/>
      <c r="H4" s="7"/>
      <c r="I4" t="s" s="12">
        <v>6</v>
      </c>
      <c r="J4" s="16">
        <f>B3+B4+B5+B6+B7+B8+B9</f>
        <v>1219500</v>
      </c>
    </row>
    <row r="5" ht="13.65" customHeight="1">
      <c r="A5" t="s" s="12">
        <v>7</v>
      </c>
      <c r="B5" s="13">
        <v>114000</v>
      </c>
      <c r="C5" s="7"/>
      <c r="D5" t="s" s="17">
        <v>8</v>
      </c>
      <c r="E5" s="16">
        <v>32000</v>
      </c>
      <c r="F5" s="7"/>
      <c r="G5" s="7"/>
      <c r="H5" s="7"/>
      <c r="I5" t="s" s="12">
        <v>9</v>
      </c>
      <c r="J5" s="16">
        <f>B2+B10+B11+B13+B14</f>
        <v>323000</v>
      </c>
    </row>
    <row r="6" ht="13.65" customHeight="1">
      <c r="A6" t="s" s="12">
        <v>10</v>
      </c>
      <c r="B6" s="13">
        <v>88000</v>
      </c>
      <c r="C6" s="7"/>
      <c r="D6" s="18"/>
      <c r="E6" s="16"/>
      <c r="F6" s="7"/>
      <c r="G6" s="7"/>
      <c r="H6" s="7"/>
      <c r="I6" s="7"/>
      <c r="J6" s="7"/>
    </row>
    <row r="7" ht="13.65" customHeight="1">
      <c r="A7" t="s" s="12">
        <v>11</v>
      </c>
      <c r="B7" s="13">
        <v>41000</v>
      </c>
      <c r="C7" s="7"/>
      <c r="D7" s="7"/>
      <c r="E7" s="16"/>
      <c r="F7" s="7"/>
      <c r="G7" s="7"/>
      <c r="H7" s="7"/>
      <c r="I7" s="7"/>
      <c r="J7" s="7"/>
    </row>
    <row r="8" ht="13.65" customHeight="1">
      <c r="A8" t="s" s="12">
        <v>12</v>
      </c>
      <c r="B8" s="13">
        <v>565000</v>
      </c>
      <c r="C8" s="7"/>
      <c r="D8" s="7"/>
      <c r="E8" s="16"/>
      <c r="F8" s="7"/>
      <c r="G8" s="7"/>
      <c r="H8" s="7"/>
      <c r="I8" s="7"/>
      <c r="J8" s="7"/>
    </row>
    <row r="9" ht="13.65" customHeight="1">
      <c r="A9" t="s" s="12">
        <v>13</v>
      </c>
      <c r="B9" s="13">
        <v>18500</v>
      </c>
      <c r="C9" s="7"/>
      <c r="D9" s="7"/>
      <c r="E9" s="16"/>
      <c r="F9" s="7"/>
      <c r="G9" s="7"/>
      <c r="H9" s="7"/>
      <c r="I9" s="7"/>
      <c r="J9" s="7"/>
    </row>
    <row r="10" ht="13.65" customHeight="1">
      <c r="A10" t="s" s="12">
        <v>14</v>
      </c>
      <c r="B10" s="13">
        <v>18000</v>
      </c>
      <c r="C10" s="7"/>
      <c r="D10" s="7"/>
      <c r="E10" s="16"/>
      <c r="F10" s="7"/>
      <c r="G10" s="7"/>
      <c r="H10" s="7"/>
      <c r="I10" s="7"/>
      <c r="J10" s="7"/>
    </row>
    <row r="11" ht="13.65" customHeight="1">
      <c r="A11" t="s" s="12">
        <v>15</v>
      </c>
      <c r="B11" s="13">
        <v>105000</v>
      </c>
      <c r="C11" s="7"/>
      <c r="D11" s="7"/>
      <c r="E11" s="16"/>
      <c r="F11" s="7"/>
      <c r="G11" s="7"/>
      <c r="H11" s="7"/>
      <c r="I11" s="7"/>
      <c r="J11" s="7"/>
    </row>
    <row r="12" ht="13.65" customHeight="1">
      <c r="A12" t="s" s="12">
        <v>16</v>
      </c>
      <c r="B12" s="13">
        <v>0</v>
      </c>
      <c r="C12" s="7"/>
      <c r="D12" s="7"/>
      <c r="E12" s="16"/>
      <c r="F12" s="7"/>
      <c r="G12" s="7"/>
      <c r="H12" s="7"/>
      <c r="I12" s="7"/>
      <c r="J12" s="7"/>
    </row>
    <row r="13" ht="13.65" customHeight="1">
      <c r="A13" t="s" s="12">
        <v>17</v>
      </c>
      <c r="B13" s="13">
        <v>1000</v>
      </c>
      <c r="C13" s="7"/>
      <c r="D13" s="7"/>
      <c r="E13" s="16"/>
      <c r="F13" s="7"/>
      <c r="G13" s="7"/>
      <c r="H13" s="7"/>
      <c r="I13" s="7"/>
      <c r="J13" s="7"/>
    </row>
    <row r="14" ht="13.65" customHeight="1">
      <c r="A14" t="s" s="19">
        <v>18</v>
      </c>
      <c r="B14" s="20">
        <v>10000</v>
      </c>
      <c r="C14" s="7"/>
      <c r="D14" s="7"/>
      <c r="E14" s="16"/>
      <c r="F14" s="7"/>
      <c r="G14" s="7"/>
      <c r="H14" s="7"/>
      <c r="I14" s="7"/>
      <c r="J14" s="7"/>
    </row>
    <row r="15" ht="13.65" customHeight="1">
      <c r="A15" s="21"/>
      <c r="B15" s="22">
        <f>SUM(B2:B14)</f>
        <v>1542500</v>
      </c>
      <c r="C15" s="6"/>
      <c r="D15" s="23">
        <f>B22+1</f>
        <v>45</v>
      </c>
      <c r="E15" s="16">
        <f>SUM(B15+E5)*(1+E2)</f>
        <v>1700460</v>
      </c>
      <c r="F15" s="14"/>
      <c r="G15" s="7"/>
      <c r="H15" s="7"/>
      <c r="I15" s="7"/>
      <c r="J15" s="7"/>
    </row>
    <row r="16" ht="13.65" customHeight="1">
      <c r="A16" s="7"/>
      <c r="B16" s="24"/>
      <c r="C16" s="7"/>
      <c r="D16" s="23">
        <f>D15+1</f>
        <v>46</v>
      </c>
      <c r="E16" s="16">
        <f>SUM(E15+E5)*(1+E2)</f>
        <v>1871056.8</v>
      </c>
      <c r="F16" s="14"/>
      <c r="G16" s="7"/>
      <c r="H16" s="7"/>
      <c r="I16" s="7"/>
      <c r="J16" s="7"/>
    </row>
    <row r="17" ht="13.65" customHeight="1">
      <c r="A17" s="7"/>
      <c r="B17" s="25"/>
      <c r="C17" s="7"/>
      <c r="D17" s="23">
        <f>D16+1</f>
        <v>47</v>
      </c>
      <c r="E17" s="16">
        <f>SUM(E16+E5)*(1+E2)</f>
        <v>2055301.344</v>
      </c>
      <c r="F17" s="14"/>
      <c r="G17" s="7"/>
      <c r="H17" s="7"/>
      <c r="I17" s="7"/>
      <c r="J17" s="7"/>
    </row>
    <row r="18" ht="13.65" customHeight="1">
      <c r="A18" t="s" s="26">
        <v>19</v>
      </c>
      <c r="B18" s="27">
        <v>0.04</v>
      </c>
      <c r="C18" s="7"/>
      <c r="D18" s="23">
        <f>D17+1</f>
        <v>48</v>
      </c>
      <c r="E18" s="16">
        <f>SUM(E17+E5)*(1+E2)</f>
        <v>2254285.45152</v>
      </c>
      <c r="F18" s="14"/>
      <c r="G18" s="7"/>
      <c r="H18" s="7"/>
      <c r="I18" s="7"/>
      <c r="J18" s="7"/>
    </row>
    <row r="19" ht="13.65" customHeight="1">
      <c r="A19" t="s" s="26">
        <v>20</v>
      </c>
      <c r="B19" s="13">
        <f>B15*B18</f>
        <v>61700</v>
      </c>
      <c r="C19" s="7"/>
      <c r="D19" s="23">
        <f>D18+1</f>
        <v>49</v>
      </c>
      <c r="E19" s="16">
        <f>SUM(E18+E5)*(1+E2)</f>
        <v>2469188.2876416</v>
      </c>
      <c r="F19" s="14"/>
      <c r="G19" s="7"/>
      <c r="H19" s="7"/>
      <c r="I19" s="7"/>
      <c r="J19" s="7"/>
    </row>
    <row r="20" ht="13.65" customHeight="1">
      <c r="A20" t="s" s="26">
        <v>21</v>
      </c>
      <c r="B20" s="13">
        <f>B19/12</f>
        <v>5141.666666666670</v>
      </c>
      <c r="C20" s="7"/>
      <c r="D20" s="23">
        <f>D19+1</f>
        <v>50</v>
      </c>
      <c r="E20" s="16">
        <f>SUM(E19+E5)*(1+E2)</f>
        <v>2701283.35065293</v>
      </c>
      <c r="F20" s="14"/>
      <c r="G20" s="7"/>
      <c r="H20" s="7"/>
      <c r="I20" s="7"/>
      <c r="J20" s="7"/>
    </row>
    <row r="21" ht="13.65" customHeight="1">
      <c r="A21" s="7"/>
      <c r="B21" s="25"/>
      <c r="C21" s="7"/>
      <c r="D21" s="23">
        <f>D20+1</f>
        <v>51</v>
      </c>
      <c r="E21" s="16">
        <f>SUM(E20+E5)*(1+E2)</f>
        <v>2951946.01870516</v>
      </c>
      <c r="F21" s="14"/>
      <c r="G21" s="7"/>
      <c r="H21" s="7"/>
      <c r="I21" s="7"/>
      <c r="J21" s="7"/>
    </row>
    <row r="22" ht="13.65" customHeight="1">
      <c r="A22" t="s" s="26">
        <v>22</v>
      </c>
      <c r="B22" s="28">
        <v>44</v>
      </c>
      <c r="C22" s="7"/>
      <c r="D22" s="23">
        <f>D21+1</f>
        <v>52</v>
      </c>
      <c r="E22" s="16">
        <f>SUM(E21+E5)*(1+E2)</f>
        <v>3222661.70020157</v>
      </c>
      <c r="F22" s="14"/>
      <c r="G22" s="7"/>
      <c r="H22" s="7"/>
      <c r="I22" s="7"/>
      <c r="J22" s="7"/>
    </row>
    <row r="23" ht="13.65" customHeight="1">
      <c r="A23" t="s" s="26">
        <v>23</v>
      </c>
      <c r="B23" s="28">
        <v>58</v>
      </c>
      <c r="C23" s="7"/>
      <c r="D23" s="23">
        <f>D22+1</f>
        <v>53</v>
      </c>
      <c r="E23" s="16">
        <f>SUM(E22+E5)*(1+E2)</f>
        <v>3515034.6362177</v>
      </c>
      <c r="F23" s="14"/>
      <c r="G23" s="7"/>
      <c r="H23" s="7"/>
      <c r="I23" s="7"/>
      <c r="J23" s="7"/>
    </row>
    <row r="24" ht="13.65" customHeight="1">
      <c r="A24" s="29"/>
      <c r="B24" s="30"/>
      <c r="C24" s="7"/>
      <c r="D24" s="23">
        <f>D23+1</f>
        <v>54</v>
      </c>
      <c r="E24" s="16">
        <f>SUM(E23+E5)*(1+E2)</f>
        <v>3830797.40711512</v>
      </c>
      <c r="F24" s="14"/>
      <c r="G24" s="7"/>
      <c r="H24" s="7"/>
      <c r="I24" s="7"/>
      <c r="J24" s="7"/>
    </row>
    <row r="25" ht="13.65" customHeight="1">
      <c r="A25" t="s" s="31">
        <v>24</v>
      </c>
      <c r="B25" s="32"/>
      <c r="C25" s="6"/>
      <c r="D25" s="23">
        <f>D24+1</f>
        <v>55</v>
      </c>
      <c r="E25" s="16">
        <f>SUM(E24+E5)*(1+E2)</f>
        <v>4171821.19968433</v>
      </c>
      <c r="F25" s="14"/>
      <c r="G25" s="7"/>
      <c r="H25" s="7"/>
      <c r="I25" s="7"/>
      <c r="J25" s="7"/>
    </row>
    <row r="26" ht="12.75" customHeight="1">
      <c r="A26" t="s" s="10">
        <v>25</v>
      </c>
      <c r="B26" s="9">
        <v>100000</v>
      </c>
      <c r="C26" s="7"/>
      <c r="D26" s="23">
        <f>D25+1</f>
        <v>56</v>
      </c>
      <c r="E26" s="16">
        <f>SUM(E25+E5)*(1+E2)</f>
        <v>4540126.89565908</v>
      </c>
      <c r="F26" s="14"/>
      <c r="G26" s="7"/>
      <c r="H26" s="7"/>
      <c r="I26" s="7"/>
      <c r="J26" s="7"/>
    </row>
    <row r="27" ht="13.65" customHeight="1">
      <c r="A27" t="s" s="26">
        <v>26</v>
      </c>
      <c r="B27" s="13">
        <f>B26/12</f>
        <v>8333.333333333330</v>
      </c>
      <c r="C27" s="7"/>
      <c r="D27" s="23">
        <f>D26+1</f>
        <v>57</v>
      </c>
      <c r="E27" s="16">
        <f>SUM(E26+E5)*(1+E2)</f>
        <v>4937897.04731181</v>
      </c>
      <c r="F27" s="14"/>
      <c r="G27" s="7"/>
      <c r="H27" s="7"/>
      <c r="I27" s="7"/>
      <c r="J27" s="7"/>
    </row>
    <row r="28" ht="13.65" customHeight="1">
      <c r="A28" s="18"/>
      <c r="B28" s="25"/>
      <c r="C28" s="7"/>
      <c r="D28" s="23">
        <f>D27+1</f>
        <v>58</v>
      </c>
      <c r="E28" s="16">
        <f>SUM(E27+E5)*(1+E2)</f>
        <v>5367488.81109675</v>
      </c>
      <c r="F28" s="14"/>
      <c r="G28" s="7"/>
      <c r="H28" s="7"/>
      <c r="I28" s="7"/>
      <c r="J28" s="7"/>
    </row>
    <row r="29" ht="13.65" customHeight="1">
      <c r="A29" t="s" s="17">
        <v>27</v>
      </c>
      <c r="B29" s="33">
        <f>B26*25</f>
        <v>2500000</v>
      </c>
      <c r="C29" s="7"/>
      <c r="D29" s="23">
        <f>D28+1</f>
        <v>59</v>
      </c>
      <c r="E29" s="16">
        <f>SUM(E28+E5)*(1+E2)</f>
        <v>5831447.91598449</v>
      </c>
      <c r="F29" s="14"/>
      <c r="G29" s="7"/>
      <c r="H29" s="7"/>
      <c r="I29" s="7"/>
      <c r="J29" s="7"/>
    </row>
    <row r="30" ht="13.65" customHeight="1">
      <c r="A30" s="7"/>
      <c r="B30" s="25"/>
      <c r="C30" s="7"/>
      <c r="D30" s="34">
        <f>D29+1</f>
        <v>60</v>
      </c>
      <c r="E30" s="13">
        <f>SUM(E29+E5)*(1+E2)</f>
        <v>6332523.74926325</v>
      </c>
      <c r="F30" s="35"/>
      <c r="G30" s="7"/>
      <c r="H30" s="7"/>
      <c r="I30" s="7"/>
      <c r="J30" s="7"/>
    </row>
    <row r="31" ht="13.65" customHeight="1">
      <c r="A31" s="7"/>
      <c r="B31" s="25"/>
      <c r="C31" s="7"/>
      <c r="D31" s="23">
        <f>D30+1</f>
        <v>61</v>
      </c>
      <c r="E31" s="16">
        <f>SUM(E30+E5)*(1+E2)</f>
        <v>6873685.64920431</v>
      </c>
      <c r="F31" s="14"/>
      <c r="G31" s="7"/>
      <c r="H31" s="7"/>
      <c r="I31" s="7"/>
      <c r="J31" s="7"/>
    </row>
    <row r="32" ht="13.65" customHeight="1">
      <c r="A32" s="7"/>
      <c r="B32" s="25"/>
      <c r="C32" s="7"/>
      <c r="D32" s="23">
        <f>D31+1</f>
        <v>62</v>
      </c>
      <c r="E32" s="16">
        <f>SUM(E31+E5)*(1+E2)</f>
        <v>7458140.50114065</v>
      </c>
      <c r="F32" s="14"/>
      <c r="G32" s="7"/>
      <c r="H32" s="7"/>
      <c r="I32" s="7"/>
      <c r="J32" s="7"/>
    </row>
    <row r="33" ht="13.65" customHeight="1">
      <c r="A33" s="7"/>
      <c r="B33" s="25"/>
      <c r="C33" s="7"/>
      <c r="D33" s="23">
        <f>D32+1</f>
        <v>63</v>
      </c>
      <c r="E33" s="16">
        <f>SUM(E32+E5)*(1+E2)</f>
        <v>8089351.7412319</v>
      </c>
      <c r="F33" s="14"/>
      <c r="G33" s="7"/>
      <c r="H33" s="7"/>
      <c r="I33" s="7"/>
      <c r="J33" s="7"/>
    </row>
    <row r="34" ht="12.75" customHeight="1">
      <c r="A34" s="7"/>
      <c r="B34" s="25"/>
      <c r="C34" s="7"/>
      <c r="D34" s="23">
        <f>D33+1</f>
        <v>64</v>
      </c>
      <c r="E34" s="16">
        <f>SUM(E33+E5)*(1+E2)</f>
        <v>8771059.88053045</v>
      </c>
      <c r="F34" s="14"/>
      <c r="G34" s="7"/>
      <c r="H34" s="7"/>
      <c r="I34" s="7"/>
      <c r="J34" s="7"/>
    </row>
    <row r="35" ht="13.65" customHeight="1">
      <c r="A35" s="7"/>
      <c r="B35" s="25"/>
      <c r="C35" s="7"/>
      <c r="D35" s="23">
        <v>64</v>
      </c>
      <c r="E35" s="16">
        <f>SUM(E34+E5)*(1+E2)</f>
        <v>9507304.670972889</v>
      </c>
      <c r="F35" s="7"/>
      <c r="G35" s="7"/>
      <c r="H35" s="7"/>
      <c r="I35" s="7"/>
      <c r="J35" s="7"/>
    </row>
    <row r="36" ht="13.65" customHeight="1">
      <c r="A36" t="s" s="12">
        <v>28</v>
      </c>
      <c r="B36" s="27">
        <v>0.04</v>
      </c>
      <c r="C36" s="7"/>
      <c r="D36" s="23">
        <v>65</v>
      </c>
      <c r="E36" s="16">
        <f>SUM(E35+E5)*(1+E2)</f>
        <v>10302449.0446507</v>
      </c>
      <c r="F36" s="7"/>
      <c r="G36" s="7"/>
      <c r="H36" s="7"/>
      <c r="I36" s="7"/>
      <c r="J36" s="7"/>
    </row>
    <row r="37" ht="13.65" customHeight="1">
      <c r="A37" t="s" s="12">
        <v>29</v>
      </c>
      <c r="B37" s="13">
        <f>E28*B36</f>
        <v>214699.55244387</v>
      </c>
      <c r="C37" s="7"/>
      <c r="D37" s="23">
        <v>66</v>
      </c>
      <c r="E37" s="16">
        <f>SUM(E36+E5)*(1+E2)</f>
        <v>11161204.9682228</v>
      </c>
      <c r="F37" s="7"/>
      <c r="G37" s="7"/>
      <c r="H37" s="7"/>
      <c r="I37" s="7"/>
      <c r="J37" s="7"/>
    </row>
    <row r="38" ht="13.65" customHeight="1">
      <c r="A38" t="s" s="12">
        <v>30</v>
      </c>
      <c r="B38" s="13">
        <f>B37/12</f>
        <v>17891.6293703225</v>
      </c>
      <c r="C38" s="7"/>
      <c r="D38" s="23">
        <v>67</v>
      </c>
      <c r="E38" s="16">
        <f>SUM(E37+E5)*(1+E2)</f>
        <v>12088661.3656806</v>
      </c>
      <c r="F38" s="7"/>
      <c r="G38" s="7"/>
      <c r="H38" s="7"/>
      <c r="I38" s="7"/>
      <c r="J38" s="7"/>
    </row>
    <row r="39" ht="13.65" customHeight="1">
      <c r="A39" s="7"/>
      <c r="B39" s="25"/>
      <c r="C39" s="7"/>
      <c r="D39" s="23">
        <v>68</v>
      </c>
      <c r="E39" s="16">
        <f>SUM(E38+E5)*(1+E2)</f>
        <v>13090314.274935</v>
      </c>
      <c r="F39" s="7"/>
      <c r="G39" s="7"/>
      <c r="H39" s="7"/>
      <c r="I39" s="7"/>
      <c r="J39" s="7"/>
    </row>
    <row r="40" ht="13.65" customHeight="1">
      <c r="A40" s="7"/>
      <c r="B40" s="25"/>
      <c r="C40" s="7"/>
      <c r="D40" s="23">
        <v>69</v>
      </c>
      <c r="E40" s="16">
        <f>SUM(E39+E5)*(1+E2)</f>
        <v>14172099.4169298</v>
      </c>
      <c r="F40" s="7"/>
      <c r="G40" s="7"/>
      <c r="H40" s="7"/>
      <c r="I40" s="7"/>
      <c r="J40" s="7"/>
    </row>
    <row r="41" ht="13.65" customHeight="1">
      <c r="A41" s="7"/>
      <c r="B41" s="25"/>
      <c r="C41" s="7"/>
      <c r="D41" s="7"/>
      <c r="E41" s="7"/>
      <c r="F41" s="7"/>
      <c r="G41" s="7"/>
      <c r="H41" s="7"/>
      <c r="I41" s="7"/>
      <c r="J41" s="7"/>
    </row>
    <row r="42" ht="13.65" customHeight="1">
      <c r="A42" s="7"/>
      <c r="B42" s="25"/>
      <c r="C42" s="7"/>
      <c r="D42" s="7"/>
      <c r="E42" s="7"/>
      <c r="F42" s="7"/>
      <c r="G42" s="7"/>
      <c r="H42" s="7"/>
      <c r="I42" s="7"/>
      <c r="J42" s="7"/>
    </row>
    <row r="43" ht="13.65" customHeight="1">
      <c r="A43" t="s" s="12">
        <v>31</v>
      </c>
      <c r="B43" s="27">
        <v>0.04</v>
      </c>
      <c r="C43" s="7"/>
      <c r="D43" s="7"/>
      <c r="E43" s="7"/>
      <c r="F43" s="7"/>
      <c r="G43" s="7"/>
      <c r="H43" s="7"/>
      <c r="I43" s="7"/>
      <c r="J43" s="7"/>
    </row>
    <row r="44" ht="13.65" customHeight="1">
      <c r="A44" t="s" s="12">
        <v>32</v>
      </c>
      <c r="B44" s="13">
        <f>E32*B36</f>
        <v>298325.620045626</v>
      </c>
      <c r="C44" s="7"/>
      <c r="D44" s="7"/>
      <c r="E44" s="7"/>
      <c r="F44" s="7"/>
      <c r="G44" s="7"/>
      <c r="H44" s="7"/>
      <c r="I44" s="7"/>
      <c r="J44" s="7"/>
    </row>
    <row r="45" ht="13.65" customHeight="1">
      <c r="A45" t="s" s="12">
        <v>33</v>
      </c>
      <c r="B45" s="13">
        <f>B44/12</f>
        <v>24860.4683371355</v>
      </c>
      <c r="C45" s="7"/>
      <c r="D45" s="7"/>
      <c r="E45" s="7"/>
      <c r="F45" s="7"/>
      <c r="G45" s="7"/>
      <c r="H45" s="7"/>
      <c r="I45" s="7"/>
      <c r="J45" s="7"/>
    </row>
    <row r="46" ht="13.65" customHeight="1">
      <c r="A46" s="7"/>
      <c r="B46" s="25"/>
      <c r="C46" s="7"/>
      <c r="D46" s="7"/>
      <c r="E46" s="7"/>
      <c r="F46" s="7"/>
      <c r="G46" s="7"/>
      <c r="H46" s="7"/>
      <c r="I46" s="7"/>
      <c r="J46" s="7"/>
    </row>
    <row r="47" ht="13.65" customHeight="1">
      <c r="A47" s="7"/>
      <c r="B47" s="25"/>
      <c r="C47" s="7"/>
      <c r="D47" s="7"/>
      <c r="E47" s="7"/>
      <c r="F47" s="7"/>
      <c r="G47" s="7"/>
      <c r="H47" s="7"/>
      <c r="I47" s="7"/>
      <c r="J47" s="7"/>
    </row>
    <row r="48" ht="13.65" customHeight="1">
      <c r="A48" s="7"/>
      <c r="B48" s="25"/>
      <c r="C48" s="7"/>
      <c r="D48" s="7"/>
      <c r="E48" s="7"/>
      <c r="F48" s="7"/>
      <c r="G48" s="7"/>
      <c r="H48" s="7"/>
      <c r="I48" s="7"/>
      <c r="J48" s="7"/>
    </row>
    <row r="49" ht="13.65" customHeight="1">
      <c r="A49" s="7"/>
      <c r="B49" s="25"/>
      <c r="C49" s="7"/>
      <c r="D49" s="7"/>
      <c r="E49" s="7"/>
      <c r="F49" s="7"/>
      <c r="G49" s="7"/>
      <c r="H49" s="7"/>
      <c r="I49" s="7"/>
      <c r="J49" s="7"/>
    </row>
    <row r="50" ht="13.65" customHeight="1">
      <c r="A50" s="7"/>
      <c r="B50" s="25"/>
      <c r="C50" s="7"/>
      <c r="D50" s="7"/>
      <c r="E50" s="7"/>
      <c r="F50" s="7"/>
      <c r="G50" s="7"/>
      <c r="H50" s="7"/>
      <c r="I50" s="7"/>
      <c r="J50" s="7"/>
    </row>
    <row r="51" ht="13.65" customHeight="1">
      <c r="A51" s="7"/>
      <c r="B51" s="25"/>
      <c r="C51" s="7"/>
      <c r="D51" s="7"/>
      <c r="E51" s="7"/>
      <c r="F51" s="7"/>
      <c r="G51" s="7"/>
      <c r="H51" s="7"/>
      <c r="I51" s="7"/>
      <c r="J51" s="7"/>
    </row>
    <row r="52" ht="13.65" customHeight="1">
      <c r="A52" s="7"/>
      <c r="B52" s="25"/>
      <c r="C52" s="7"/>
      <c r="D52" s="7"/>
      <c r="E52" s="7"/>
      <c r="F52" s="7"/>
      <c r="G52" s="7"/>
      <c r="H52" s="7"/>
      <c r="I52" s="7"/>
      <c r="J52" s="7"/>
    </row>
    <row r="53" ht="13.65" customHeight="1">
      <c r="A53" s="7"/>
      <c r="B53" s="25"/>
      <c r="C53" s="7"/>
      <c r="D53" s="7"/>
      <c r="E53" s="7"/>
      <c r="F53" s="7"/>
      <c r="G53" s="7"/>
      <c r="H53" s="7"/>
      <c r="I53" s="7"/>
      <c r="J53" s="7"/>
    </row>
    <row r="54" ht="13.65" customHeight="1">
      <c r="A54" s="7"/>
      <c r="B54" s="25"/>
      <c r="C54" s="7"/>
      <c r="D54" s="7"/>
      <c r="E54" s="7"/>
      <c r="F54" s="7"/>
      <c r="G54" s="7"/>
      <c r="H54" s="7"/>
      <c r="I54" s="7"/>
      <c r="J54" s="7"/>
    </row>
    <row r="55" ht="13.65" customHeight="1">
      <c r="A55" s="7"/>
      <c r="B55" s="25"/>
      <c r="C55" s="7"/>
      <c r="D55" s="7"/>
      <c r="E55" s="7"/>
      <c r="F55" s="7"/>
      <c r="G55" s="7"/>
      <c r="H55" s="7"/>
      <c r="I55" s="7"/>
      <c r="J55" s="7"/>
    </row>
    <row r="56" ht="13.65" customHeight="1">
      <c r="A56" s="7"/>
      <c r="B56" s="25"/>
      <c r="C56" s="7"/>
      <c r="D56" s="7"/>
      <c r="E56" s="7"/>
      <c r="F56" s="7"/>
      <c r="G56" s="7"/>
      <c r="H56" s="7"/>
      <c r="I56" s="7"/>
      <c r="J56" s="7"/>
    </row>
    <row r="57" ht="13.65" customHeight="1">
      <c r="A57" s="7"/>
      <c r="B57" s="25"/>
      <c r="C57" s="7"/>
      <c r="D57" s="7"/>
      <c r="E57" s="7"/>
      <c r="F57" s="7"/>
      <c r="G57" s="7"/>
      <c r="H57" s="7"/>
      <c r="I57" s="7"/>
      <c r="J57" s="7"/>
    </row>
    <row r="58" ht="13.65" customHeight="1">
      <c r="A58" s="7"/>
      <c r="B58" s="25"/>
      <c r="C58" s="7"/>
      <c r="D58" s="7"/>
      <c r="E58" s="7"/>
      <c r="F58" s="7"/>
      <c r="G58" s="7"/>
      <c r="H58" s="7"/>
      <c r="I58" s="7"/>
      <c r="J58" s="7"/>
    </row>
  </sheetData>
  <mergeCells count="2">
    <mergeCell ref="D1:E1"/>
    <mergeCell ref="A1:B1"/>
  </mergeCells>
  <conditionalFormatting sqref="B14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